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2411f2570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c4ee0f1b5acd42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0.00%"/>
    <x:numFmt numFmtId="202" formatCode="0.0000%"/>
    <x:numFmt numFmtId="203" formatCode="0.00&quot;x&quot;"/>
    <x:numFmt numFmtId="204" formatCode="0.0"/>
  </x:numFmts>
  <x:fonts count="7">
    <x:font>
      <x:sz val="11"/>
      <x:name val="Carlito"/>
    </x:font>
    <x:font>
      <x:sz val="11"/>
      <x:name val="Arial"/>
    </x:font>
    <x:font>
      <x:sz val="16"/>
      <x:name val="Arial"/>
    </x:font>
    <x:font>
      <x:sz val="11"/>
      <x:color rgb="FF0000FF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34C40"/>
      </x:patternFill>
    </x:fill>
    <x:fill>
      <x:patternFill patternType="solid">
        <x:fgColor rgb="FFE3EE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fb718d7de4e10" /><Relationship Type="http://schemas.openxmlformats.org/officeDocument/2006/relationships/theme" Target="/xl/theme/theme1.xml" Id="R8a280065868f4130" /><Relationship Type="http://schemas.openxmlformats.org/officeDocument/2006/relationships/sharedStrings" Target="/xl/sharedStrings.xml" Id="R795e4a3c124d48a1" /><Relationship Type="http://schemas.openxmlformats.org/officeDocument/2006/relationships/worksheet" Target="/xl/worksheets/sheet1.xml" Id="Rc4ee0f1b5acd42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8" hidden="0" customWidth="1"/>
    <x:col min="3" max="3" width="3" hidden="0" customWidth="1"/>
    <x:col min="4" max="4" width="39" hidden="0" customWidth="1"/>
    <x:col min="5" max="5" width="18" hidden="0" customWidth="1"/>
    <x:col min="6" max="6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Building Brain™ Cash Flow</x:v>
      </x:c>
      <x:c r="B2" s="1"/>
      <x:c r="C2" s="1"/>
      <x:c r="D2" s="1"/>
      <x:c r="E2" s="1"/>
      <x:c r="F2" s="1"/>
      <x:c r="G2" s="1"/>
    </x:row>
    <x:row r="3" ht="25" customHeight="1">
      <x:c r="A3" s="1" t="str">
        <x:v>Illustrative example. Replace yellow inputs.</x:v>
      </x:c>
      <x:c r="B3" s="1"/>
      <x:c r="C3" s="1"/>
      <x:c r="D3" s="1"/>
      <x:c r="E3" s="1"/>
      <x:c r="F3" s="1"/>
      <x:c r="G3" s="1"/>
    </x:row>
    <x:row r="4" ht="25" customHeight="1">
      <x:c r="A4" s="1"/>
      <x:c r="B4" s="1"/>
      <x:c r="C4" s="1"/>
      <x:c r="D4" s="1"/>
      <x:c r="E4" s="1"/>
      <x:c r="F4" s="1"/>
      <x:c r="G4" s="1"/>
    </x:row>
    <x:row r="5" ht="25" customHeight="1">
      <x:c r="A5" s="9" t="str">
        <x:v>Monthly inputs unless stated</x:v>
      </x:c>
      <x:c r="B5" s="9" t="str">
        <x:v>Value (CAD)</x:v>
      </x:c>
      <x:c r="C5" s="1"/>
      <x:c r="D5" s="9" t="str">
        <x:v>Calculated results</x:v>
      </x:c>
      <x:c r="E5" s="9" t="str">
        <x:v>Monthly</x:v>
      </x:c>
      <x:c r="F5" s="9" t="str">
        <x:v>Annual</x:v>
      </x:c>
      <x:c r="G5" s="1"/>
    </x:row>
    <x:row r="6" ht="25" customHeight="1">
      <x:c r="A6" s="1" t="str">
        <x:v>Potential rent</x:v>
      </x:c>
      <x:c r="B6" s="5" t="n">
        <x:v>30000</x:v>
      </x:c>
      <x:c r="C6" s="1"/>
      <x:c r="D6" s="1" t="str">
        <x:v>Effective income</x:v>
      </x:c>
      <x:c r="E6" s="11" t="n">
        <x:f>B6*(1-B7)+B8+B9</x:f>
        <x:v>28500</x:v>
      </x:c>
      <x:c r="F6" s="11" t="n">
        <x:f>E6*12</x:f>
        <x:v>342000</x:v>
      </x:c>
      <x:c r="G6" s="1"/>
    </x:row>
    <x:row r="7" ht="25" customHeight="1">
      <x:c r="A7" s="1" t="str">
        <x:v>Vacancy / rent loss</x:v>
      </x:c>
      <x:c r="B7" s="6" t="n">
        <x:v>0.05</x:v>
      </x:c>
      <x:c r="C7" s="1"/>
      <x:c r="D7" s="1" t="str">
        <x:v>Operating expenses</x:v>
      </x:c>
      <x:c r="E7" s="11" t="n">
        <x:f>SUM(B10:B15)</x:f>
        <x:v>8500</x:v>
      </x:c>
      <x:c r="F7" s="11" t="n">
        <x:f>E7*12</x:f>
        <x:v>102000</x:v>
      </x:c>
      <x:c r="G7" s="1"/>
    </x:row>
    <x:row r="8" ht="25" customHeight="1">
      <x:c r="A8" s="1" t="str">
        <x:v>Other income</x:v>
      </x:c>
      <x:c r="B8" s="5" t="n">
        <x:v>0</x:v>
      </x:c>
      <x:c r="C8" s="1"/>
      <x:c r="D8" s="1" t="str">
        <x:v>Net operating income</x:v>
      </x:c>
      <x:c r="E8" s="11" t="n">
        <x:f>E6-E7</x:f>
        <x:v>20000</x:v>
      </x:c>
      <x:c r="F8" s="11" t="n">
        <x:f>E8*12</x:f>
        <x:v>240000</x:v>
      </x:c>
      <x:c r="G8" s="1"/>
    </x:row>
    <x:row r="9" ht="25" customHeight="1">
      <x:c r="A9" s="1" t="str">
        <x:v>Tenant expense recoveries</x:v>
      </x:c>
      <x:c r="B9" s="5" t="n">
        <x:v>0</x:v>
      </x:c>
      <x:c r="C9" s="1"/>
      <x:c r="D9" s="1" t="str">
        <x:v>Mortgage payment</x:v>
      </x:c>
      <x:c r="E9" s="11" t="n">
        <x:f>IF(B16=0,0,IF(B20=1,B16*B17/12,IF(B18&lt;=0,"Enter years",IF(E22=0,B16/(B18*12),B16*E22/(1-(1+E22)^(-B18*12))))))</x:f>
        <x:v>15259.787066600102</x:v>
      </x:c>
      <x:c r="F9" s="11" t="n">
        <x:f>E9*12</x:f>
        <x:v>183117.4447992012</x:v>
      </x:c>
      <x:c r="G9" s="1"/>
    </x:row>
    <x:row r="10" ht="25" customHeight="1">
      <x:c r="A10" s="1" t="str">
        <x:v>Property taxes</x:v>
      </x:c>
      <x:c r="B10" s="5" t="n">
        <x:v>3000</x:v>
      </x:c>
      <x:c r="C10" s="1"/>
      <x:c r="D10" s="1" t="str">
        <x:v>Capital reserve contribution</x:v>
      </x:c>
      <x:c r="E10" s="11" t="n">
        <x:f>B21</x:f>
        <x:v>2000</x:v>
      </x:c>
      <x:c r="F10" s="11" t="n">
        <x:f>E10*12</x:f>
        <x:v>24000</x:v>
      </x:c>
      <x:c r="G10" s="1"/>
    </x:row>
    <x:row r="11" ht="25" customHeight="1">
      <x:c r="A11" s="1" t="str">
        <x:v>Insurance</x:v>
      </x:c>
      <x:c r="B11" s="5" t="n">
        <x:v>1000</x:v>
      </x:c>
      <x:c r="C11" s="1"/>
      <x:c r="D11" s="17" t="str">
        <x:v>Cash flow after reserves</x:v>
      </x:c>
      <x:c r="E11" s="18" t="n">
        <x:f>E8-E9-E10</x:f>
        <x:v>2740.2129333998982</x:v>
      </x:c>
      <x:c r="F11" s="18" t="n">
        <x:f>E11*12</x:f>
        <x:v>32882.55520079878</x:v>
      </x:c>
      <x:c r="G11" s="1"/>
    </x:row>
    <x:row r="12" ht="25" customHeight="1">
      <x:c r="A12" s="1" t="str">
        <x:v>Utilities</x:v>
      </x:c>
      <x:c r="B12" s="5" t="n">
        <x:v>2000</x:v>
      </x:c>
      <x:c r="C12" s="1"/>
      <x:c r="D12" s="1"/>
      <x:c r="E12" s="1"/>
      <x:c r="F12" s="1"/>
      <x:c r="G12" s="1"/>
    </x:row>
    <x:row r="13" ht="25" customHeight="1">
      <x:c r="A13" s="1" t="str">
        <x:v>Routine maintenance</x:v>
      </x:c>
      <x:c r="B13" s="5" t="n">
        <x:v>1500</x:v>
      </x:c>
      <x:c r="C13" s="1"/>
      <x:c r="D13" s="1"/>
      <x:c r="E13" s="1"/>
      <x:c r="F13" s="1"/>
      <x:c r="G13" s="1"/>
    </x:row>
    <x:row r="14" ht="25" customHeight="1">
      <x:c r="A14" s="1" t="str">
        <x:v>Management / staffing</x:v>
      </x:c>
      <x:c r="B14" s="5" t="n">
        <x:v>1000</x:v>
      </x:c>
      <x:c r="C14" s="1"/>
      <x:c r="D14" s="1" t="str">
        <x:v>Debt service coverage</x:v>
      </x:c>
      <x:c r="E14" s="13" t="n">
        <x:f>IF(E9=0,"n.a.",E8/E9)</x:f>
        <x:v>1.3106342777072593</x:v>
      </x:c>
      <x:c r="F14" s="1"/>
      <x:c r="G14" s="1"/>
    </x:row>
    <x:row r="15" ht="25" customHeight="1">
      <x:c r="A15" s="1" t="str">
        <x:v>Other operating costs</x:v>
      </x:c>
      <x:c r="B15" s="5" t="n">
        <x:v>0</x:v>
      </x:c>
      <x:c r="C15" s="1"/>
      <x:c r="D15" s="1" t="str">
        <x:v>Capitalization rate</x:v>
      </x:c>
      <x:c r="E15" s="12" t="n">
        <x:f>IF(B22&lt;=0,"n.a.",F8/B22)</x:f>
        <x:v>0.048</x:v>
      </x:c>
      <x:c r="F15" s="1"/>
      <x:c r="G15" s="1"/>
    </x:row>
    <x:row r="16" ht="25" customHeight="1">
      <x:c r="A16" s="1" t="str">
        <x:v>Loan principal</x:v>
      </x:c>
      <x:c r="B16" s="5" t="n">
        <x:v>2500000</x:v>
      </x:c>
      <x:c r="C16" s="1"/>
      <x:c r="D16" s="1" t="str">
        <x:v>Cash-on-cash after reserves</x:v>
      </x:c>
      <x:c r="E16" s="12" t="n">
        <x:f>IF(B23&lt;=0,"n.a.",F11/B23)</x:f>
        <x:v>0.013153022080319512</x:v>
      </x:c>
      <x:c r="F16" s="1"/>
      <x:c r="G16" s="1"/>
    </x:row>
    <x:row r="17" ht="25" customHeight="1">
      <x:c r="A17" s="1" t="str">
        <x:v>Annual nominal interest rate</x:v>
      </x:c>
      <x:c r="B17" s="6" t="n">
        <x:v>0.055</x:v>
      </x:c>
      <x:c r="C17" s="1"/>
      <x:c r="D17" s="1" t="str">
        <x:v>Break-even rent collection</x:v>
      </x:c>
      <x:c r="E17" s="12" t="n">
        <x:f>IF(B6&lt;=0,"n.a.",(E7+E9+E10-B8-B9)/B6)</x:f>
        <x:v>0.8586595688866702</x:v>
      </x:c>
      <x:c r="F17" s="1"/>
      <x:c r="G17" s="1"/>
    </x:row>
    <x:row r="18" ht="25" customHeight="1">
      <x:c r="A18" s="1" t="str">
        <x:v>Amortization years</x:v>
      </x:c>
      <x:c r="B18" s="5" t="n">
        <x:v>25</x:v>
      </x:c>
      <x:c r="C18" s="1"/>
      <x:c r="D18" s="1" t="str">
        <x:v>Project payback (years)</x:v>
      </x:c>
      <x:c r="E18" s="14" t="n">
        <x:f>IF(B25&lt;=0,"n.a.",B24/(B25*12))</x:f>
        <x:v>5</x:v>
      </x:c>
      <x:c r="F18" s="1"/>
      <x:c r="G18" s="1"/>
    </x:row>
    <x:row r="19" ht="25" customHeight="1">
      <x:c r="A19" s="1" t="str">
        <x:v>Compounds per year: 2 or 12</x:v>
      </x:c>
      <x:c r="B19" s="5" t="n">
        <x:v>2</x:v>
      </x:c>
      <x:c r="C19" s="1"/>
      <x:c r="D19" s="1"/>
      <x:c r="E19" s="1"/>
      <x:c r="F19" s="1"/>
      <x:c r="G19" s="1"/>
    </x:row>
    <x:row r="20" ht="25" customHeight="1">
      <x:c r="A20" s="1" t="str">
        <x:v>Interest only: 1=yes, 0=no</x:v>
      </x:c>
      <x:c r="B20" s="5" t="n">
        <x:v>0</x:v>
      </x:c>
      <x:c r="C20" s="1"/>
      <x:c r="D20" s="1"/>
      <x:c r="E20" s="1"/>
      <x:c r="F20" s="1"/>
      <x:c r="G20" s="1"/>
    </x:row>
    <x:row r="21" ht="25" customHeight="1">
      <x:c r="A21" s="1" t="str">
        <x:v>Monthly capital reserve</x:v>
      </x:c>
      <x:c r="B21" s="5" t="n">
        <x:v>2000</x:v>
      </x:c>
      <x:c r="C21" s="1"/>
      <x:c r="D21" s="1"/>
      <x:c r="E21" s="1"/>
      <x:c r="F21" s="1"/>
      <x:c r="G21" s="1"/>
    </x:row>
    <x:row r="22" ht="25" customHeight="1">
      <x:c r="A22" s="1" t="str">
        <x:v>Property value</x:v>
      </x:c>
      <x:c r="B22" s="5" t="n">
        <x:v>5000000</x:v>
      </x:c>
      <x:c r="C22" s="1"/>
      <x:c r="D22" s="1" t="str">
        <x:v>Effective monthly mortgage rate</x:v>
      </x:c>
      <x:c r="E22" s="10" t="n">
        <x:f>IF(B19=2,(1+B17/2)^(1/6)-1,B17/12)</x:f>
        <x:v>0.004531681718277003</x:v>
      </x:c>
      <x:c r="F22" s="1"/>
      <x:c r="G22" s="1"/>
    </x:row>
    <x:row r="23" ht="25" customHeight="1">
      <x:c r="A23" s="1" t="str">
        <x:v>Cash equity invested</x:v>
      </x:c>
      <x:c r="B23" s="5" t="n">
        <x:v>2500000</x:v>
      </x:c>
      <x:c r="C23" s="1"/>
      <x:c r="D23" s="1"/>
      <x:c r="E23" s="1"/>
      <x:c r="F23" s="1"/>
      <x:c r="G23" s="1"/>
    </x:row>
    <x:row r="24" ht="25" customHeight="1">
      <x:c r="A24" s="1" t="str">
        <x:v>Improvement cost</x:v>
      </x:c>
      <x:c r="B24" s="5" t="n">
        <x:v>24000</x:v>
      </x:c>
      <x:c r="C24" s="1"/>
      <x:c r="D24" s="1"/>
      <x:c r="E24" s="1"/>
      <x:c r="F24" s="1"/>
      <x:c r="G24" s="1"/>
    </x:row>
    <x:row r="25" ht="25" customHeight="1">
      <x:c r="A25" s="1" t="str">
        <x:v>Net monthly project savings</x:v>
      </x:c>
      <x:c r="B25" s="5" t="n">
        <x:v>400</x:v>
      </x:c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"/>
      <x:c r="C27" s="1"/>
      <x:c r="D27" s="1"/>
      <x:c r="E27" s="1"/>
      <x:c r="F27" s="1"/>
      <x:c r="G27" s="1"/>
    </x:row>
    <x:row r="28" ht="25" customHeight="1">
      <x:c r="A28" s="1" t="str">
        <x:v>Use one currency. Annual results = monthly run rate × 12.</x:v>
      </x:c>
      <x:c r="B28" s="1"/>
      <x:c r="C28" s="1"/>
      <x:c r="D28" s="1"/>
      <x:c r="E28" s="1"/>
      <x:c r="F28" s="1"/>
      <x:c r="G28" s="1"/>
    </x:row>
    <x:row r="29" ht="25" customHeight="1">
      <x:c r="A29" s="1" t="str">
        <x:v>Enter full operating costs and tenant recoveries separately.</x:v>
      </x:c>
      <x:c r="B29" s="1"/>
      <x:c r="C29" s="1"/>
      <x:c r="D29" s="1"/>
      <x:c r="E29" s="1"/>
      <x:c r="F29" s="1"/>
      <x:c r="G29" s="1"/>
    </x:row>
    <x:row r="30" ht="25" customHeight="1">
      <x:c r="A30" s="1" t="str">
        <x:v>Cash flow is before income tax, distributions and capital spending beyond reserves.</x:v>
      </x:c>
      <x:c r="B30" s="1"/>
      <x:c r="C30" s="1"/>
      <x:c r="D30" s="1"/>
      <x:c r="E30" s="1"/>
      <x:c r="F30" s="1"/>
      <x:c r="G30" s="1"/>
    </x:row>
    <x:row r="31" ht="25" customHeight="1">
      <x:c r="A31" s="1" t="str">
        <x:v>Select compounding to match the loan. Interest only = principal × annual rate ÷ 12.</x:v>
      </x:c>
      <x:c r="B31" s="1"/>
      <x:c r="C31" s="1"/>
      <x:c r="D31" s="1"/>
      <x:c r="E31" s="1"/>
      <x:c r="F31" s="1"/>
      <x:c r="G31" s="1"/>
    </x:row>
    <x:row r="32" ht="25" customHeight="1">
      <x:c r="A32" s="1" t="str">
        <x:v>Cap rate = annual NOI ÷ value. Cash-on-cash = annual cash flow ÷ cash equity.</x:v>
      </x:c>
      <x:c r="B32" s="1"/>
      <x:c r="C32" s="1"/>
      <x:c r="D32" s="1"/>
      <x:c r="E32" s="1"/>
      <x:c r="F32" s="1"/>
      <x:c r="G32" s="1"/>
    </x:row>
    <x:row r="33" ht="25" customHeight="1">
      <x:c r="A33" s="1" t="str">
        <x:v>Payback excludes financing, tax and time value of money.</x:v>
      </x:c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</x:sheetData>
  <x:dataValidations count="2">
    <x:dataValidation type="list" sqref="B19">
      <x:formula1>"2,12"</x:formula1>
    </x:dataValidation>
    <x:dataValidation type="list" sqref="B20">
      <x:formula1>"0,1"</x:formula1>
    </x:dataValidation>
  </x:dataValidations>
  <x:pageMargins left="0.7" right="0.7" top="0.75" bottom="0.75" header="0.3" footer="0.3"/>
</x:worksheet>
</file>